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external exam results\summer 2019\"/>
    </mc:Choice>
  </mc:AlternateContent>
  <bookViews>
    <workbookView xWindow="0" yWindow="0" windowWidth="19200" windowHeight="10995"/>
  </bookViews>
  <sheets>
    <sheet name="Summary" sheetId="6" r:id="rId1"/>
  </sheets>
  <calcPr calcId="152511"/>
</workbook>
</file>

<file path=xl/calcChain.xml><?xml version="1.0" encoding="utf-8"?>
<calcChain xmlns="http://schemas.openxmlformats.org/spreadsheetml/2006/main">
  <c r="L9" i="6" l="1"/>
  <c r="M9" i="6"/>
  <c r="C27" i="6"/>
  <c r="D27" i="6"/>
  <c r="E27" i="6"/>
  <c r="F27" i="6"/>
  <c r="G27" i="6"/>
  <c r="H27" i="6"/>
  <c r="I27" i="6"/>
  <c r="L4" i="6"/>
  <c r="L5" i="6"/>
  <c r="M5" i="6" s="1"/>
  <c r="L6" i="6"/>
  <c r="M6" i="6"/>
  <c r="L7" i="6"/>
  <c r="L8" i="6"/>
  <c r="L10" i="6"/>
  <c r="M10" i="6" s="1"/>
  <c r="L11" i="6"/>
  <c r="L12" i="6"/>
  <c r="L13" i="6"/>
  <c r="L14" i="6"/>
  <c r="L15" i="6"/>
  <c r="L16" i="6"/>
  <c r="L17" i="6"/>
  <c r="M17" i="6"/>
  <c r="L18" i="6"/>
  <c r="M18" i="6"/>
  <c r="L19" i="6"/>
  <c r="M19" i="6" s="1"/>
  <c r="L20" i="6"/>
  <c r="M20" i="6" s="1"/>
  <c r="L21" i="6"/>
  <c r="M21" i="6" s="1"/>
  <c r="L22" i="6"/>
  <c r="L23" i="6"/>
  <c r="L24" i="6"/>
  <c r="L25" i="6"/>
  <c r="M25" i="6"/>
  <c r="L26" i="6"/>
  <c r="L28" i="6"/>
  <c r="M28" i="6"/>
  <c r="M7" i="6"/>
  <c r="M8" i="6"/>
  <c r="M11" i="6"/>
  <c r="M12" i="6"/>
  <c r="M13" i="6"/>
  <c r="M14" i="6"/>
  <c r="M15" i="6"/>
  <c r="M16" i="6"/>
  <c r="M22" i="6"/>
  <c r="M24" i="6"/>
  <c r="M23" i="6"/>
  <c r="M26" i="6"/>
  <c r="K27" i="6"/>
  <c r="M4" i="6"/>
  <c r="L38" i="6" l="1"/>
  <c r="L44" i="6"/>
  <c r="L27" i="6"/>
  <c r="L37" i="6" s="1"/>
  <c r="L39" i="6" l="1"/>
  <c r="L41" i="6"/>
  <c r="L40" i="6"/>
  <c r="L42" i="6"/>
</calcChain>
</file>

<file path=xl/sharedStrings.xml><?xml version="1.0" encoding="utf-8"?>
<sst xmlns="http://schemas.openxmlformats.org/spreadsheetml/2006/main" count="145" uniqueCount="63">
  <si>
    <t>Art</t>
  </si>
  <si>
    <t>Geology</t>
  </si>
  <si>
    <t>Music</t>
  </si>
  <si>
    <t>Exam Board</t>
  </si>
  <si>
    <t>OCR</t>
  </si>
  <si>
    <t>Edexcel</t>
  </si>
  <si>
    <t>WJEC</t>
  </si>
  <si>
    <t>AQA</t>
  </si>
  <si>
    <t>G</t>
  </si>
  <si>
    <t>U</t>
  </si>
  <si>
    <t>Entry</t>
  </si>
  <si>
    <t>% Grade C and above</t>
  </si>
  <si>
    <t>GCSE Totals</t>
  </si>
  <si>
    <t>Average number of subjects per candidate</t>
  </si>
  <si>
    <t>Number of Candidates</t>
  </si>
  <si>
    <t xml:space="preserve"> </t>
  </si>
  <si>
    <t>* IGCSE</t>
  </si>
  <si>
    <t>PE</t>
  </si>
  <si>
    <t>-</t>
  </si>
  <si>
    <t>In interpreting the quality of grades obtained in each subject, it must be borne in mind that the academic calibre of individual students will vary from subject to subject and from year to year.</t>
  </si>
  <si>
    <t>CIE</t>
  </si>
  <si>
    <t>Mathematics*</t>
  </si>
  <si>
    <t>IT Short Course</t>
  </si>
  <si>
    <t>English Literature*</t>
  </si>
  <si>
    <t>Latin</t>
  </si>
  <si>
    <t>Geography*</t>
  </si>
  <si>
    <t>English Language*</t>
  </si>
  <si>
    <t>Design Technology</t>
  </si>
  <si>
    <t>Religious Studies</t>
  </si>
  <si>
    <t>Biology*</t>
  </si>
  <si>
    <t>Chemistry*</t>
  </si>
  <si>
    <t>Science Double 1*</t>
  </si>
  <si>
    <t>Science Double 2*</t>
  </si>
  <si>
    <t>RS Short Course</t>
  </si>
  <si>
    <t>Physics*</t>
  </si>
  <si>
    <t>Average number of points per candidate</t>
  </si>
  <si>
    <t>History*</t>
  </si>
  <si>
    <t>ICT*</t>
  </si>
  <si>
    <t>L2 Further Maths</t>
  </si>
  <si>
    <t>A/7</t>
  </si>
  <si>
    <t>B/6</t>
  </si>
  <si>
    <t>C/5-4</t>
  </si>
  <si>
    <t>A*/9-8</t>
  </si>
  <si>
    <t>D/3</t>
  </si>
  <si>
    <t>E/2</t>
  </si>
  <si>
    <t>F/1</t>
  </si>
  <si>
    <t>R Tidbury</t>
  </si>
  <si>
    <t>Deputy Head (Academic)</t>
  </si>
  <si>
    <t>% Grade C/4 and above</t>
  </si>
  <si>
    <t>% Candidates with 5 C/4+ grades inc Eng Lang &amp; Maths</t>
  </si>
  <si>
    <t>Average number grade C/4 or above per candidate</t>
  </si>
  <si>
    <t>% A*/9-8</t>
  </si>
  <si>
    <t>% A* and A/9-7</t>
  </si>
  <si>
    <t>% A*, A and B/9-6</t>
  </si>
  <si>
    <t>READING BLUE COAT SCHOOL: YEAR 11 GCSE RESULTS - SUMMER 2019</t>
  </si>
  <si>
    <t>RESULTS 2019</t>
  </si>
  <si>
    <t>Computing*</t>
  </si>
  <si>
    <t>22.08.19</t>
  </si>
  <si>
    <t>French*</t>
  </si>
  <si>
    <t>German*</t>
  </si>
  <si>
    <t>Spanish*</t>
  </si>
  <si>
    <t>Drama</t>
  </si>
  <si>
    <t>Eduqas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</si>
</sst>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0"/>
      <name val="Arial"/>
    </font>
    <font>
      <sz val="10"/>
      <name val="Times New Roman"/>
      <family val="1"/>
    </font>
    <font>
      <b/>
      <sz val="14"/>
      <name val="Century Gothic"/>
      <family val="2"/>
    </font>
    <font>
      <sz val="10"/>
      <name val="Century Gothic"/>
      <family val="2"/>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10">
    <xf numFmtId="0" fontId="0" fillId="0" borderId="0" xfId="0"/>
    <xf numFmtId="0" fontId="1" fillId="0" borderId="0" xfId="0" applyFont="1"/>
    <xf numFmtId="0" fontId="1" fillId="0" borderId="0" xfId="0" applyFont="1" applyAlignment="1">
      <alignment vertical="center"/>
    </xf>
    <xf numFmtId="0" fontId="3" fillId="0" borderId="0" xfId="0" applyFont="1" applyBorder="1"/>
    <xf numFmtId="0" fontId="3" fillId="0" borderId="12" xfId="0" applyFont="1" applyBorder="1" applyAlignment="1">
      <alignment horizontal="center" vertical="center" wrapText="1"/>
    </xf>
    <xf numFmtId="0" fontId="3" fillId="0" borderId="2" xfId="0" applyFont="1" applyBorder="1" applyAlignment="1">
      <alignment horizontal="center"/>
    </xf>
    <xf numFmtId="0" fontId="3" fillId="0" borderId="1" xfId="0" applyFont="1" applyBorder="1" applyAlignment="1">
      <alignment horizontal="center"/>
    </xf>
    <xf numFmtId="0" fontId="3" fillId="0" borderId="4" xfId="0" applyFont="1" applyBorder="1" applyAlignment="1">
      <alignment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xf>
    <xf numFmtId="1" fontId="3" fillId="0" borderId="0" xfId="0" applyNumberFormat="1" applyFont="1" applyBorder="1" applyAlignment="1">
      <alignment horizontal="center"/>
    </xf>
    <xf numFmtId="0" fontId="3" fillId="0" borderId="0" xfId="0" applyFont="1" applyAlignment="1">
      <alignment vertical="center"/>
    </xf>
    <xf numFmtId="0" fontId="3" fillId="0" borderId="0" xfId="0" applyFont="1"/>
    <xf numFmtId="164" fontId="3" fillId="0" borderId="1" xfId="0" applyNumberFormat="1" applyFont="1" applyBorder="1" applyAlignment="1">
      <alignment horizontal="center"/>
    </xf>
    <xf numFmtId="164" fontId="3" fillId="0" borderId="8" xfId="0" applyNumberFormat="1"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 vertical="center" wrapText="1"/>
    </xf>
    <xf numFmtId="0" fontId="1" fillId="0" borderId="0" xfId="0" applyFont="1" applyAlignment="1">
      <alignment horizontal="left"/>
    </xf>
    <xf numFmtId="0" fontId="3" fillId="0" borderId="0" xfId="0" applyFont="1" applyAlignment="1"/>
    <xf numFmtId="0" fontId="0" fillId="0" borderId="0" xfId="0" applyAlignment="1"/>
    <xf numFmtId="164" fontId="3" fillId="0" borderId="22" xfId="0" applyNumberFormat="1" applyFont="1" applyBorder="1" applyAlignment="1">
      <alignment horizontal="center"/>
    </xf>
    <xf numFmtId="0" fontId="3" fillId="0" borderId="5" xfId="0" applyFont="1" applyBorder="1" applyAlignment="1">
      <alignment vertical="center"/>
    </xf>
    <xf numFmtId="0" fontId="3" fillId="0" borderId="9" xfId="0" applyFont="1" applyBorder="1" applyAlignment="1">
      <alignment horizontal="center" vertical="center"/>
    </xf>
    <xf numFmtId="1" fontId="3" fillId="0" borderId="14" xfId="0" applyNumberFormat="1" applyFont="1" applyBorder="1" applyAlignment="1">
      <alignment horizontal="center" vertical="center"/>
    </xf>
    <xf numFmtId="0" fontId="3" fillId="0" borderId="6" xfId="0" applyFont="1" applyBorder="1" applyAlignment="1">
      <alignment vertical="center"/>
    </xf>
    <xf numFmtId="1" fontId="3" fillId="0" borderId="10"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0" xfId="0" quotePrefix="1" applyNumberFormat="1" applyFont="1" applyBorder="1" applyAlignment="1">
      <alignment horizontal="center" vertical="center"/>
    </xf>
    <xf numFmtId="1" fontId="3" fillId="0" borderId="1" xfId="0" quotePrefix="1" applyNumberFormat="1" applyFont="1" applyBorder="1" applyAlignment="1">
      <alignment horizontal="center" vertical="center"/>
    </xf>
    <xf numFmtId="0" fontId="3" fillId="0" borderId="7" xfId="0" applyFont="1" applyBorder="1" applyAlignment="1">
      <alignment vertical="center"/>
    </xf>
    <xf numFmtId="0" fontId="3" fillId="0" borderId="13" xfId="0" applyFont="1" applyBorder="1" applyAlignment="1">
      <alignment horizontal="center" vertical="center"/>
    </xf>
    <xf numFmtId="1" fontId="3" fillId="0" borderId="16" xfId="0" applyNumberFormat="1" applyFont="1" applyBorder="1" applyAlignment="1">
      <alignment horizontal="center" vertical="center"/>
    </xf>
    <xf numFmtId="0" fontId="3" fillId="0" borderId="0" xfId="0" applyFont="1" applyAlignment="1">
      <alignment horizontal="left" indent="5"/>
    </xf>
    <xf numFmtId="1" fontId="3" fillId="0" borderId="12" xfId="0"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8" xfId="0" applyFont="1" applyBorder="1" applyAlignment="1">
      <alignmen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1" fontId="3" fillId="0" borderId="8" xfId="0" applyNumberFormat="1" applyFont="1" applyBorder="1" applyAlignment="1">
      <alignment horizontal="center" vertical="center"/>
    </xf>
    <xf numFmtId="1" fontId="3" fillId="0" borderId="13" xfId="0" applyNumberFormat="1" applyFont="1" applyBorder="1" applyAlignment="1">
      <alignment horizontal="center" vertical="center"/>
    </xf>
    <xf numFmtId="1" fontId="3" fillId="0" borderId="2" xfId="0" applyNumberFormat="1" applyFont="1" applyBorder="1" applyAlignment="1">
      <alignment horizontal="center" vertical="center"/>
    </xf>
    <xf numFmtId="1" fontId="3" fillId="0" borderId="9"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2" xfId="0" applyFont="1" applyBorder="1" applyAlignment="1">
      <alignment horizontal="center" vertical="center"/>
    </xf>
    <xf numFmtId="0" fontId="3" fillId="0" borderId="24" xfId="0" applyFont="1" applyBorder="1" applyAlignment="1">
      <alignment horizontal="center" vertical="center"/>
    </xf>
    <xf numFmtId="0" fontId="3" fillId="0" borderId="8"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horizontal="center"/>
    </xf>
    <xf numFmtId="0" fontId="3" fillId="0" borderId="15" xfId="0" applyFont="1" applyBorder="1" applyAlignment="1">
      <alignment horizontal="center"/>
    </xf>
    <xf numFmtId="14" fontId="3" fillId="0" borderId="0" xfId="0" applyNumberFormat="1" applyFont="1"/>
    <xf numFmtId="0" fontId="3" fillId="0" borderId="18" xfId="0" applyFont="1" applyBorder="1" applyAlignment="1">
      <alignment horizontal="center" vertical="center" wrapText="1"/>
    </xf>
    <xf numFmtId="0" fontId="1" fillId="0" borderId="0" xfId="0" applyFont="1" applyBorder="1"/>
    <xf numFmtId="1" fontId="3" fillId="0" borderId="33" xfId="0" applyNumberFormat="1"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164" fontId="3" fillId="0" borderId="10" xfId="0" applyNumberFormat="1" applyFont="1" applyBorder="1" applyAlignment="1">
      <alignment horizontal="center"/>
    </xf>
    <xf numFmtId="0" fontId="3" fillId="0" borderId="22" xfId="0" applyFont="1" applyBorder="1" applyAlignment="1">
      <alignment horizontal="center"/>
    </xf>
    <xf numFmtId="164" fontId="3" fillId="0" borderId="0" xfId="0" applyNumberFormat="1" applyFont="1" applyBorder="1" applyAlignment="1">
      <alignment horizontal="center"/>
    </xf>
    <xf numFmtId="0" fontId="3" fillId="0" borderId="31" xfId="0" applyFont="1" applyBorder="1" applyAlignment="1">
      <alignment horizontal="center"/>
    </xf>
    <xf numFmtId="0" fontId="3" fillId="0" borderId="19" xfId="0" applyFont="1" applyBorder="1" applyAlignment="1">
      <alignment horizontal="center" vertical="center" wrapText="1"/>
    </xf>
    <xf numFmtId="1" fontId="3" fillId="0" borderId="34" xfId="0" applyNumberFormat="1" applyFont="1" applyBorder="1" applyAlignment="1">
      <alignment horizontal="center" vertical="center"/>
    </xf>
    <xf numFmtId="1" fontId="3" fillId="0" borderId="35" xfId="0" applyNumberFormat="1" applyFont="1" applyBorder="1" applyAlignment="1">
      <alignment horizontal="center" vertical="center"/>
    </xf>
    <xf numFmtId="1" fontId="3" fillId="0" borderId="36" xfId="0" applyNumberFormat="1" applyFont="1" applyBorder="1" applyAlignment="1">
      <alignment horizontal="center" vertical="center"/>
    </xf>
    <xf numFmtId="0" fontId="3" fillId="0" borderId="19" xfId="0" applyFont="1" applyBorder="1" applyAlignment="1">
      <alignment horizontal="center" vertical="center"/>
    </xf>
    <xf numFmtId="1" fontId="3" fillId="0" borderId="37" xfId="0" applyNumberFormat="1" applyFont="1" applyBorder="1" applyAlignment="1">
      <alignment horizontal="center" vertical="center"/>
    </xf>
    <xf numFmtId="1" fontId="3" fillId="0" borderId="38" xfId="0" applyNumberFormat="1" applyFont="1" applyBorder="1" applyAlignment="1">
      <alignment horizontal="center" vertical="center"/>
    </xf>
    <xf numFmtId="0" fontId="1" fillId="0" borderId="0" xfId="0" applyFont="1" applyAlignment="1">
      <alignment horizontal="center"/>
    </xf>
    <xf numFmtId="1" fontId="3" fillId="0" borderId="39" xfId="0" applyNumberFormat="1" applyFont="1" applyBorder="1" applyAlignment="1">
      <alignment horizontal="center" vertical="center"/>
    </xf>
    <xf numFmtId="1" fontId="3" fillId="0" borderId="3" xfId="0" applyNumberFormat="1" applyFont="1" applyBorder="1" applyAlignment="1">
      <alignment horizontal="center" vertical="center"/>
    </xf>
    <xf numFmtId="1" fontId="3" fillId="0" borderId="28" xfId="0" applyNumberFormat="1" applyFont="1" applyBorder="1" applyAlignment="1">
      <alignment horizontal="center" vertical="center"/>
    </xf>
    <xf numFmtId="1" fontId="3" fillId="0" borderId="25" xfId="0" applyNumberFormat="1" applyFont="1" applyBorder="1" applyAlignment="1">
      <alignment horizontal="center" vertical="center"/>
    </xf>
    <xf numFmtId="1" fontId="3" fillId="0" borderId="26" xfId="0" applyNumberFormat="1" applyFont="1" applyBorder="1" applyAlignment="1">
      <alignment horizontal="center" vertical="center"/>
    </xf>
    <xf numFmtId="1" fontId="3" fillId="0" borderId="24" xfId="0" applyNumberFormat="1" applyFont="1" applyBorder="1" applyAlignment="1">
      <alignment horizontal="center" vertical="center"/>
    </xf>
    <xf numFmtId="1" fontId="3" fillId="0" borderId="27" xfId="0" applyNumberFormat="1" applyFont="1" applyBorder="1" applyAlignment="1">
      <alignment horizontal="center" vertical="center"/>
    </xf>
    <xf numFmtId="1" fontId="3" fillId="0" borderId="40" xfId="0" applyNumberFormat="1" applyFont="1" applyBorder="1" applyAlignment="1">
      <alignment horizontal="center" vertical="center"/>
    </xf>
    <xf numFmtId="0" fontId="3" fillId="0" borderId="17" xfId="0" applyFont="1" applyBorder="1" applyAlignment="1">
      <alignment horizontal="center" vertical="center"/>
    </xf>
    <xf numFmtId="1" fontId="3" fillId="0" borderId="41" xfId="0" applyNumberFormat="1" applyFont="1" applyBorder="1" applyAlignment="1">
      <alignment horizontal="center" vertical="center"/>
    </xf>
    <xf numFmtId="1" fontId="3" fillId="0" borderId="25" xfId="0" quotePrefix="1" applyNumberFormat="1" applyFont="1" applyBorder="1" applyAlignment="1">
      <alignment horizontal="center" vertical="center"/>
    </xf>
    <xf numFmtId="0" fontId="3" fillId="0" borderId="0" xfId="0" applyFont="1" applyAlignment="1">
      <alignment horizontal="left" indent="5"/>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3" fillId="0" borderId="0" xfId="0" applyFont="1" applyAlignment="1">
      <alignment horizontal="left" vertical="center"/>
    </xf>
    <xf numFmtId="0" fontId="3" fillId="0" borderId="20" xfId="0" applyFont="1" applyBorder="1" applyAlignment="1">
      <alignment horizontal="center"/>
    </xf>
    <xf numFmtId="0" fontId="3" fillId="0" borderId="19" xfId="0" applyFont="1" applyBorder="1" applyAlignment="1">
      <alignment horizontal="center"/>
    </xf>
    <xf numFmtId="0" fontId="3" fillId="0" borderId="21" xfId="0" applyFont="1" applyBorder="1" applyAlignment="1">
      <alignment horizontal="center"/>
    </xf>
    <xf numFmtId="0" fontId="3" fillId="0" borderId="20" xfId="0" applyFont="1" applyBorder="1" applyAlignment="1">
      <alignment vertical="center"/>
    </xf>
    <xf numFmtId="0" fontId="0" fillId="0" borderId="19" xfId="0" applyBorder="1" applyAlignment="1">
      <alignment vertical="center"/>
    </xf>
    <xf numFmtId="0" fontId="0" fillId="0" borderId="0" xfId="0" applyAlignment="1">
      <alignment horizontal="left" indent="5"/>
    </xf>
    <xf numFmtId="0" fontId="0" fillId="0" borderId="0" xfId="0" applyBorder="1" applyAlignment="1">
      <alignment horizontal="left" indent="5"/>
    </xf>
    <xf numFmtId="0" fontId="3" fillId="0" borderId="0" xfId="0" applyFont="1" applyAlignment="1">
      <alignment horizontal="right"/>
    </xf>
    <xf numFmtId="0" fontId="0" fillId="0" borderId="0" xfId="0" applyAlignment="1">
      <alignment horizontal="right"/>
    </xf>
    <xf numFmtId="0" fontId="3" fillId="0" borderId="12" xfId="0" applyFont="1" applyBorder="1" applyAlignment="1">
      <alignment horizontal="center"/>
    </xf>
    <xf numFmtId="0" fontId="3" fillId="0" borderId="18" xfId="0" applyFont="1" applyBorder="1" applyAlignment="1">
      <alignment horizontal="center"/>
    </xf>
    <xf numFmtId="49" fontId="3"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tabSelected="1" zoomScaleNormal="100" zoomScaleSheetLayoutView="66" workbookViewId="0">
      <selection activeCell="G33" sqref="G33"/>
    </sheetView>
  </sheetViews>
  <sheetFormatPr defaultColWidth="9.140625" defaultRowHeight="12.75" x14ac:dyDescent="0.2"/>
  <cols>
    <col min="1" max="1" width="17.85546875" style="1" customWidth="1"/>
    <col min="2" max="2" width="9" style="1" customWidth="1"/>
    <col min="3" max="6" width="4" style="1" customWidth="1"/>
    <col min="7" max="11" width="3.7109375" style="1" customWidth="1"/>
    <col min="12" max="23" width="8.7109375" style="1" customWidth="1"/>
    <col min="24" max="16384" width="9.140625" style="1"/>
  </cols>
  <sheetData>
    <row r="1" spans="1:32" ht="74.25" customHeight="1" thickBot="1" x14ac:dyDescent="0.3">
      <c r="A1" s="95" t="s">
        <v>54</v>
      </c>
      <c r="B1" s="95"/>
      <c r="C1" s="95"/>
      <c r="D1" s="95"/>
      <c r="E1" s="95"/>
      <c r="F1" s="95"/>
      <c r="G1" s="95"/>
      <c r="H1" s="95"/>
      <c r="I1" s="95"/>
      <c r="J1" s="95"/>
      <c r="K1" s="95"/>
      <c r="L1" s="95"/>
      <c r="M1" s="95"/>
      <c r="N1" s="96"/>
      <c r="O1" s="96"/>
      <c r="P1" s="95"/>
      <c r="Q1" s="95"/>
      <c r="R1" s="95"/>
      <c r="S1" s="95"/>
      <c r="T1" s="95"/>
      <c r="U1" s="95"/>
      <c r="V1" s="3"/>
      <c r="W1" s="64"/>
    </row>
    <row r="2" spans="1:32" ht="14.25" thickBot="1" x14ac:dyDescent="0.3">
      <c r="A2" s="98" t="s">
        <v>55</v>
      </c>
      <c r="B2" s="100"/>
      <c r="C2" s="100"/>
      <c r="D2" s="100"/>
      <c r="E2" s="100"/>
      <c r="F2" s="100"/>
      <c r="G2" s="100"/>
      <c r="H2" s="100"/>
      <c r="I2" s="100"/>
      <c r="J2" s="100"/>
      <c r="K2" s="100"/>
      <c r="L2" s="100"/>
      <c r="M2" s="100"/>
      <c r="N2" s="98">
        <v>2018</v>
      </c>
      <c r="O2" s="99"/>
      <c r="P2" s="98">
        <v>2017</v>
      </c>
      <c r="Q2" s="99"/>
      <c r="R2" s="98">
        <v>2016</v>
      </c>
      <c r="S2" s="99"/>
      <c r="T2" s="98">
        <v>2015</v>
      </c>
      <c r="U2" s="107"/>
      <c r="V2" s="108">
        <v>2014</v>
      </c>
      <c r="W2" s="107"/>
    </row>
    <row r="3" spans="1:32" ht="54" customHeight="1" thickBot="1" x14ac:dyDescent="0.25">
      <c r="A3" s="35"/>
      <c r="B3" s="36" t="s">
        <v>3</v>
      </c>
      <c r="C3" s="4" t="s">
        <v>42</v>
      </c>
      <c r="D3" s="17" t="s">
        <v>39</v>
      </c>
      <c r="E3" s="17" t="s">
        <v>40</v>
      </c>
      <c r="F3" s="36" t="s">
        <v>41</v>
      </c>
      <c r="G3" s="4" t="s">
        <v>43</v>
      </c>
      <c r="H3" s="17" t="s">
        <v>44</v>
      </c>
      <c r="I3" s="17" t="s">
        <v>45</v>
      </c>
      <c r="J3" s="17" t="s">
        <v>8</v>
      </c>
      <c r="K3" s="36" t="s">
        <v>9</v>
      </c>
      <c r="L3" s="4" t="s">
        <v>10</v>
      </c>
      <c r="M3" s="36" t="s">
        <v>48</v>
      </c>
      <c r="N3" s="4" t="s">
        <v>10</v>
      </c>
      <c r="O3" s="66" t="s">
        <v>48</v>
      </c>
      <c r="P3" s="35" t="s">
        <v>10</v>
      </c>
      <c r="Q3" s="75" t="s">
        <v>11</v>
      </c>
      <c r="R3" s="35" t="s">
        <v>10</v>
      </c>
      <c r="S3" s="75" t="s">
        <v>11</v>
      </c>
      <c r="T3" s="47" t="s">
        <v>10</v>
      </c>
      <c r="U3" s="36" t="s">
        <v>11</v>
      </c>
      <c r="V3" s="47" t="s">
        <v>10</v>
      </c>
      <c r="W3" s="17" t="s">
        <v>11</v>
      </c>
    </row>
    <row r="4" spans="1:32" ht="13.5" x14ac:dyDescent="0.2">
      <c r="A4" s="22" t="s">
        <v>0</v>
      </c>
      <c r="B4" s="37" t="s">
        <v>6</v>
      </c>
      <c r="C4" s="23">
        <v>0</v>
      </c>
      <c r="D4" s="48">
        <v>2</v>
      </c>
      <c r="E4" s="48">
        <v>1</v>
      </c>
      <c r="F4" s="49">
        <v>3</v>
      </c>
      <c r="G4" s="23">
        <v>0</v>
      </c>
      <c r="H4" s="48">
        <v>0</v>
      </c>
      <c r="I4" s="48">
        <v>0</v>
      </c>
      <c r="J4" s="48">
        <v>0</v>
      </c>
      <c r="K4" s="52">
        <v>0</v>
      </c>
      <c r="L4" s="23">
        <f t="shared" ref="L4:L26" si="0">SUM(C4:K4)</f>
        <v>6</v>
      </c>
      <c r="M4" s="85">
        <f t="shared" ref="M4:M26" si="1">SUM(C4:F4)/L4*100</f>
        <v>100</v>
      </c>
      <c r="N4" s="23">
        <v>17</v>
      </c>
      <c r="O4" s="88">
        <v>88.235294117647058</v>
      </c>
      <c r="P4" s="46">
        <v>14</v>
      </c>
      <c r="Q4" s="76">
        <v>100</v>
      </c>
      <c r="R4" s="45">
        <v>16</v>
      </c>
      <c r="S4" s="76">
        <v>100</v>
      </c>
      <c r="T4" s="24">
        <v>20</v>
      </c>
      <c r="U4" s="92">
        <v>100</v>
      </c>
      <c r="V4" s="24">
        <v>16</v>
      </c>
      <c r="W4" s="83">
        <v>100</v>
      </c>
    </row>
    <row r="5" spans="1:32" ht="13.5" x14ac:dyDescent="0.2">
      <c r="A5" s="25" t="s">
        <v>29</v>
      </c>
      <c r="B5" s="38" t="s">
        <v>5</v>
      </c>
      <c r="C5" s="42">
        <v>35</v>
      </c>
      <c r="D5" s="53">
        <v>7</v>
      </c>
      <c r="E5" s="53">
        <v>0</v>
      </c>
      <c r="F5" s="54">
        <v>0</v>
      </c>
      <c r="G5" s="42">
        <v>0</v>
      </c>
      <c r="H5" s="53">
        <v>0</v>
      </c>
      <c r="I5" s="53">
        <v>0</v>
      </c>
      <c r="J5" s="53">
        <v>0</v>
      </c>
      <c r="K5" s="54">
        <v>0</v>
      </c>
      <c r="L5" s="23">
        <f>SUM(C5:K5)</f>
        <v>42</v>
      </c>
      <c r="M5" s="86">
        <f t="shared" si="1"/>
        <v>100</v>
      </c>
      <c r="N5" s="23">
        <v>47</v>
      </c>
      <c r="O5" s="86">
        <v>100</v>
      </c>
      <c r="P5" s="26">
        <v>47</v>
      </c>
      <c r="Q5" s="77">
        <v>100</v>
      </c>
      <c r="R5" s="27">
        <v>46</v>
      </c>
      <c r="S5" s="77">
        <v>100</v>
      </c>
      <c r="T5" s="26">
        <v>48</v>
      </c>
      <c r="U5" s="86">
        <v>100</v>
      </c>
      <c r="V5" s="26">
        <v>47</v>
      </c>
      <c r="W5" s="27">
        <v>100</v>
      </c>
      <c r="AF5" s="67"/>
    </row>
    <row r="6" spans="1:32" ht="13.5" x14ac:dyDescent="0.2">
      <c r="A6" s="25" t="s">
        <v>30</v>
      </c>
      <c r="B6" s="38" t="s">
        <v>5</v>
      </c>
      <c r="C6" s="42">
        <v>34</v>
      </c>
      <c r="D6" s="53">
        <v>8</v>
      </c>
      <c r="E6" s="53">
        <v>0</v>
      </c>
      <c r="F6" s="54">
        <v>0</v>
      </c>
      <c r="G6" s="42">
        <v>0</v>
      </c>
      <c r="H6" s="53">
        <v>0</v>
      </c>
      <c r="I6" s="53">
        <v>0</v>
      </c>
      <c r="J6" s="53">
        <v>0</v>
      </c>
      <c r="K6" s="54">
        <v>0</v>
      </c>
      <c r="L6" s="23">
        <f>SUM(C6:K6)</f>
        <v>42</v>
      </c>
      <c r="M6" s="86">
        <f t="shared" si="1"/>
        <v>100</v>
      </c>
      <c r="N6" s="23">
        <v>47</v>
      </c>
      <c r="O6" s="86">
        <v>100</v>
      </c>
      <c r="P6" s="26">
        <v>47</v>
      </c>
      <c r="Q6" s="77">
        <v>100</v>
      </c>
      <c r="R6" s="27">
        <v>46</v>
      </c>
      <c r="S6" s="77">
        <v>100</v>
      </c>
      <c r="T6" s="26">
        <v>48</v>
      </c>
      <c r="U6" s="86">
        <v>100</v>
      </c>
      <c r="V6" s="26">
        <v>47</v>
      </c>
      <c r="W6" s="27">
        <v>100</v>
      </c>
    </row>
    <row r="7" spans="1:32" ht="13.5" x14ac:dyDescent="0.2">
      <c r="A7" s="25" t="s">
        <v>56</v>
      </c>
      <c r="B7" s="38" t="s">
        <v>20</v>
      </c>
      <c r="C7" s="42">
        <v>13</v>
      </c>
      <c r="D7" s="53">
        <v>3</v>
      </c>
      <c r="E7" s="53">
        <v>5</v>
      </c>
      <c r="F7" s="54">
        <v>3</v>
      </c>
      <c r="G7" s="42">
        <v>0</v>
      </c>
      <c r="H7" s="53">
        <v>0</v>
      </c>
      <c r="I7" s="53">
        <v>0</v>
      </c>
      <c r="J7" s="53">
        <v>0</v>
      </c>
      <c r="K7" s="54">
        <v>0</v>
      </c>
      <c r="L7" s="23">
        <f t="shared" ref="L7:L10" si="2">SUM(C7:K7)</f>
        <v>24</v>
      </c>
      <c r="M7" s="86">
        <f t="shared" si="1"/>
        <v>100</v>
      </c>
      <c r="N7" s="23">
        <v>12</v>
      </c>
      <c r="O7" s="86">
        <v>100</v>
      </c>
      <c r="P7" s="26">
        <v>14</v>
      </c>
      <c r="Q7" s="77">
        <v>100</v>
      </c>
      <c r="R7" s="27">
        <v>21</v>
      </c>
      <c r="S7" s="77">
        <v>100</v>
      </c>
      <c r="T7" s="26">
        <v>14</v>
      </c>
      <c r="U7" s="86">
        <v>100</v>
      </c>
      <c r="V7" s="26">
        <v>21</v>
      </c>
      <c r="W7" s="27">
        <v>100</v>
      </c>
    </row>
    <row r="8" spans="1:32" ht="13.5" x14ac:dyDescent="0.2">
      <c r="A8" s="25" t="s">
        <v>27</v>
      </c>
      <c r="B8" s="38" t="s">
        <v>7</v>
      </c>
      <c r="C8" s="42">
        <v>11</v>
      </c>
      <c r="D8" s="53">
        <v>5</v>
      </c>
      <c r="E8" s="53">
        <v>5</v>
      </c>
      <c r="F8" s="54">
        <v>6</v>
      </c>
      <c r="G8" s="42">
        <v>0</v>
      </c>
      <c r="H8" s="53">
        <v>0</v>
      </c>
      <c r="I8" s="53">
        <v>0</v>
      </c>
      <c r="J8" s="53">
        <v>0</v>
      </c>
      <c r="K8" s="54">
        <v>0</v>
      </c>
      <c r="L8" s="23">
        <f t="shared" si="2"/>
        <v>27</v>
      </c>
      <c r="M8" s="86">
        <f t="shared" si="1"/>
        <v>100</v>
      </c>
      <c r="N8" s="23">
        <v>26</v>
      </c>
      <c r="O8" s="86">
        <v>96.15384615384616</v>
      </c>
      <c r="P8" s="26">
        <v>24</v>
      </c>
      <c r="Q8" s="77">
        <v>91.666666666666657</v>
      </c>
      <c r="R8" s="27">
        <v>28</v>
      </c>
      <c r="S8" s="77">
        <v>89.285714285714292</v>
      </c>
      <c r="T8" s="26">
        <v>34</v>
      </c>
      <c r="U8" s="86">
        <v>100</v>
      </c>
      <c r="V8" s="26">
        <v>19</v>
      </c>
      <c r="W8" s="27">
        <v>100</v>
      </c>
    </row>
    <row r="9" spans="1:32" ht="13.5" x14ac:dyDescent="0.2">
      <c r="A9" s="25" t="s">
        <v>61</v>
      </c>
      <c r="B9" s="38" t="s">
        <v>62</v>
      </c>
      <c r="C9" s="42">
        <v>3</v>
      </c>
      <c r="D9" s="53">
        <v>4</v>
      </c>
      <c r="E9" s="53">
        <v>0</v>
      </c>
      <c r="F9" s="54">
        <v>0</v>
      </c>
      <c r="G9" s="42">
        <v>0</v>
      </c>
      <c r="H9" s="53">
        <v>0</v>
      </c>
      <c r="I9" s="53">
        <v>0</v>
      </c>
      <c r="J9" s="53">
        <v>0</v>
      </c>
      <c r="K9" s="54">
        <v>0</v>
      </c>
      <c r="L9" s="23">
        <f t="shared" si="2"/>
        <v>7</v>
      </c>
      <c r="M9" s="86">
        <f t="shared" si="1"/>
        <v>100</v>
      </c>
      <c r="N9" s="23" t="s">
        <v>18</v>
      </c>
      <c r="O9" s="86" t="s">
        <v>18</v>
      </c>
      <c r="P9" s="26" t="s">
        <v>18</v>
      </c>
      <c r="Q9" s="77" t="s">
        <v>18</v>
      </c>
      <c r="R9" s="27" t="s">
        <v>18</v>
      </c>
      <c r="S9" s="77" t="s">
        <v>18</v>
      </c>
      <c r="T9" s="26" t="s">
        <v>18</v>
      </c>
      <c r="U9" s="86" t="s">
        <v>18</v>
      </c>
      <c r="V9" s="26" t="s">
        <v>18</v>
      </c>
      <c r="W9" s="27" t="s">
        <v>18</v>
      </c>
    </row>
    <row r="10" spans="1:32" ht="13.5" x14ac:dyDescent="0.2">
      <c r="A10" s="25" t="s">
        <v>26</v>
      </c>
      <c r="B10" s="38" t="s">
        <v>20</v>
      </c>
      <c r="C10" s="42">
        <v>3</v>
      </c>
      <c r="D10" s="53">
        <v>34</v>
      </c>
      <c r="E10" s="53">
        <v>48</v>
      </c>
      <c r="F10" s="54">
        <v>12</v>
      </c>
      <c r="G10" s="42">
        <v>1</v>
      </c>
      <c r="H10" s="53">
        <v>0</v>
      </c>
      <c r="I10" s="53">
        <v>0</v>
      </c>
      <c r="J10" s="53">
        <v>0</v>
      </c>
      <c r="K10" s="54">
        <v>0</v>
      </c>
      <c r="L10" s="23">
        <f t="shared" si="2"/>
        <v>98</v>
      </c>
      <c r="M10" s="86">
        <f t="shared" si="1"/>
        <v>98.979591836734699</v>
      </c>
      <c r="N10" s="23">
        <v>96</v>
      </c>
      <c r="O10" s="86">
        <v>97.916666666666657</v>
      </c>
      <c r="P10" s="26">
        <v>95</v>
      </c>
      <c r="Q10" s="77">
        <v>98.94736842105263</v>
      </c>
      <c r="R10" s="27">
        <v>98</v>
      </c>
      <c r="S10" s="77">
        <v>96.938775510204081</v>
      </c>
      <c r="T10" s="26">
        <v>99</v>
      </c>
      <c r="U10" s="86">
        <v>100</v>
      </c>
      <c r="V10" s="26">
        <v>93</v>
      </c>
      <c r="W10" s="27">
        <v>100</v>
      </c>
    </row>
    <row r="11" spans="1:32" ht="13.5" x14ac:dyDescent="0.2">
      <c r="A11" s="25" t="s">
        <v>23</v>
      </c>
      <c r="B11" s="38" t="s">
        <v>20</v>
      </c>
      <c r="C11" s="42">
        <v>19</v>
      </c>
      <c r="D11" s="53">
        <v>37</v>
      </c>
      <c r="E11" s="53">
        <v>24</v>
      </c>
      <c r="F11" s="54">
        <v>17</v>
      </c>
      <c r="G11" s="42">
        <v>1</v>
      </c>
      <c r="H11" s="53">
        <v>0</v>
      </c>
      <c r="I11" s="53">
        <v>0</v>
      </c>
      <c r="J11" s="53">
        <v>0</v>
      </c>
      <c r="K11" s="54">
        <v>0</v>
      </c>
      <c r="L11" s="23">
        <f t="shared" si="0"/>
        <v>98</v>
      </c>
      <c r="M11" s="86">
        <f t="shared" si="1"/>
        <v>98.979591836734699</v>
      </c>
      <c r="N11" s="23">
        <v>96</v>
      </c>
      <c r="O11" s="86">
        <v>98.958333333333343</v>
      </c>
      <c r="P11" s="26">
        <v>95</v>
      </c>
      <c r="Q11" s="77">
        <v>94.73684210526315</v>
      </c>
      <c r="R11" s="27">
        <v>98</v>
      </c>
      <c r="S11" s="77">
        <v>97.959183673469383</v>
      </c>
      <c r="T11" s="26">
        <v>99</v>
      </c>
      <c r="U11" s="86">
        <v>97.979797979797979</v>
      </c>
      <c r="V11" s="26">
        <v>93</v>
      </c>
      <c r="W11" s="27">
        <v>98.924731182795696</v>
      </c>
    </row>
    <row r="12" spans="1:32" ht="13.5" x14ac:dyDescent="0.2">
      <c r="A12" s="25" t="s">
        <v>58</v>
      </c>
      <c r="B12" s="38" t="s">
        <v>5</v>
      </c>
      <c r="C12" s="42">
        <v>13</v>
      </c>
      <c r="D12" s="53">
        <v>10</v>
      </c>
      <c r="E12" s="53">
        <v>5</v>
      </c>
      <c r="F12" s="54">
        <v>6</v>
      </c>
      <c r="G12" s="42">
        <v>3</v>
      </c>
      <c r="H12" s="53">
        <v>0</v>
      </c>
      <c r="I12" s="53">
        <v>0</v>
      </c>
      <c r="J12" s="53">
        <v>0</v>
      </c>
      <c r="K12" s="54">
        <v>0</v>
      </c>
      <c r="L12" s="23">
        <f t="shared" si="0"/>
        <v>37</v>
      </c>
      <c r="M12" s="86">
        <f t="shared" si="1"/>
        <v>91.891891891891902</v>
      </c>
      <c r="N12" s="23">
        <v>47</v>
      </c>
      <c r="O12" s="86">
        <v>100</v>
      </c>
      <c r="P12" s="26">
        <v>29</v>
      </c>
      <c r="Q12" s="77">
        <v>93.103448275862064</v>
      </c>
      <c r="R12" s="27">
        <v>48</v>
      </c>
      <c r="S12" s="77">
        <v>100</v>
      </c>
      <c r="T12" s="26">
        <v>53</v>
      </c>
      <c r="U12" s="86">
        <v>98.113207547169807</v>
      </c>
      <c r="V12" s="26">
        <v>57</v>
      </c>
      <c r="W12" s="27">
        <v>98.245614035087712</v>
      </c>
    </row>
    <row r="13" spans="1:32" ht="13.5" x14ac:dyDescent="0.2">
      <c r="A13" s="25" t="s">
        <v>25</v>
      </c>
      <c r="B13" s="38" t="s">
        <v>5</v>
      </c>
      <c r="C13" s="42">
        <v>29</v>
      </c>
      <c r="D13" s="53">
        <v>9</v>
      </c>
      <c r="E13" s="53">
        <v>10</v>
      </c>
      <c r="F13" s="54">
        <v>2</v>
      </c>
      <c r="G13" s="42">
        <v>0</v>
      </c>
      <c r="H13" s="53">
        <v>0</v>
      </c>
      <c r="I13" s="53">
        <v>0</v>
      </c>
      <c r="J13" s="53">
        <v>0</v>
      </c>
      <c r="K13" s="54">
        <v>0</v>
      </c>
      <c r="L13" s="23">
        <f t="shared" ref="L13:L18" si="3">SUM(C13:K13)</f>
        <v>50</v>
      </c>
      <c r="M13" s="86">
        <f t="shared" si="1"/>
        <v>100</v>
      </c>
      <c r="N13" s="23">
        <v>66</v>
      </c>
      <c r="O13" s="86">
        <v>98.484848484848484</v>
      </c>
      <c r="P13" s="26">
        <v>45</v>
      </c>
      <c r="Q13" s="77">
        <v>100</v>
      </c>
      <c r="R13" s="27">
        <v>34</v>
      </c>
      <c r="S13" s="77">
        <v>100</v>
      </c>
      <c r="T13" s="26">
        <v>52</v>
      </c>
      <c r="U13" s="86">
        <v>100</v>
      </c>
      <c r="V13" s="26">
        <v>45</v>
      </c>
      <c r="W13" s="27">
        <v>100</v>
      </c>
    </row>
    <row r="14" spans="1:32" ht="13.5" x14ac:dyDescent="0.2">
      <c r="A14" s="25" t="s">
        <v>1</v>
      </c>
      <c r="B14" s="38" t="s">
        <v>6</v>
      </c>
      <c r="C14" s="42">
        <v>16</v>
      </c>
      <c r="D14" s="53">
        <v>1</v>
      </c>
      <c r="E14" s="53">
        <v>0</v>
      </c>
      <c r="F14" s="54">
        <v>0</v>
      </c>
      <c r="G14" s="42">
        <v>0</v>
      </c>
      <c r="H14" s="53">
        <v>0</v>
      </c>
      <c r="I14" s="53">
        <v>0</v>
      </c>
      <c r="J14" s="53">
        <v>0</v>
      </c>
      <c r="K14" s="54">
        <v>0</v>
      </c>
      <c r="L14" s="23">
        <f t="shared" si="3"/>
        <v>17</v>
      </c>
      <c r="M14" s="86">
        <f t="shared" si="1"/>
        <v>100</v>
      </c>
      <c r="N14" s="23">
        <v>22</v>
      </c>
      <c r="O14" s="86">
        <v>100</v>
      </c>
      <c r="P14" s="26">
        <v>38</v>
      </c>
      <c r="Q14" s="77">
        <v>100</v>
      </c>
      <c r="R14" s="27">
        <v>51</v>
      </c>
      <c r="S14" s="77">
        <v>100</v>
      </c>
      <c r="T14" s="26">
        <v>33</v>
      </c>
      <c r="U14" s="86">
        <v>100</v>
      </c>
      <c r="V14" s="26">
        <v>38</v>
      </c>
      <c r="W14" s="27">
        <v>100</v>
      </c>
    </row>
    <row r="15" spans="1:32" ht="13.5" x14ac:dyDescent="0.2">
      <c r="A15" s="25" t="s">
        <v>59</v>
      </c>
      <c r="B15" s="38" t="s">
        <v>5</v>
      </c>
      <c r="C15" s="42">
        <v>13</v>
      </c>
      <c r="D15" s="53">
        <v>14</v>
      </c>
      <c r="E15" s="53">
        <v>8</v>
      </c>
      <c r="F15" s="54">
        <v>3</v>
      </c>
      <c r="G15" s="42">
        <v>0</v>
      </c>
      <c r="H15" s="53">
        <v>0</v>
      </c>
      <c r="I15" s="53">
        <v>0</v>
      </c>
      <c r="J15" s="53">
        <v>0</v>
      </c>
      <c r="K15" s="54">
        <v>0</v>
      </c>
      <c r="L15" s="23">
        <f t="shared" si="3"/>
        <v>38</v>
      </c>
      <c r="M15" s="86">
        <f t="shared" si="1"/>
        <v>100</v>
      </c>
      <c r="N15" s="23">
        <v>37</v>
      </c>
      <c r="O15" s="86">
        <v>100</v>
      </c>
      <c r="P15" s="26">
        <v>40</v>
      </c>
      <c r="Q15" s="77">
        <v>92.5</v>
      </c>
      <c r="R15" s="27">
        <v>36</v>
      </c>
      <c r="S15" s="77">
        <v>100</v>
      </c>
      <c r="T15" s="26">
        <v>34</v>
      </c>
      <c r="U15" s="86">
        <v>100</v>
      </c>
      <c r="V15" s="26">
        <v>38</v>
      </c>
      <c r="W15" s="27">
        <v>100</v>
      </c>
    </row>
    <row r="16" spans="1:32" ht="13.5" x14ac:dyDescent="0.2">
      <c r="A16" s="25" t="s">
        <v>36</v>
      </c>
      <c r="B16" s="38" t="s">
        <v>5</v>
      </c>
      <c r="C16" s="42">
        <v>37</v>
      </c>
      <c r="D16" s="53">
        <v>14</v>
      </c>
      <c r="E16" s="53">
        <v>10</v>
      </c>
      <c r="F16" s="54">
        <v>7</v>
      </c>
      <c r="G16" s="42">
        <v>4</v>
      </c>
      <c r="H16" s="53">
        <v>0</v>
      </c>
      <c r="I16" s="53">
        <v>1</v>
      </c>
      <c r="J16" s="53">
        <v>0</v>
      </c>
      <c r="K16" s="54">
        <v>0</v>
      </c>
      <c r="L16" s="23">
        <f t="shared" si="3"/>
        <v>73</v>
      </c>
      <c r="M16" s="86">
        <f t="shared" si="1"/>
        <v>93.150684931506845</v>
      </c>
      <c r="N16" s="23">
        <v>65</v>
      </c>
      <c r="O16" s="86">
        <v>95.384615384615387</v>
      </c>
      <c r="P16" s="26">
        <v>72</v>
      </c>
      <c r="Q16" s="77">
        <v>98.611111111111114</v>
      </c>
      <c r="R16" s="27">
        <v>59</v>
      </c>
      <c r="S16" s="77">
        <v>91.525423728813564</v>
      </c>
      <c r="T16" s="26">
        <v>61</v>
      </c>
      <c r="U16" s="86">
        <v>98.360655737704917</v>
      </c>
      <c r="V16" s="26">
        <v>60</v>
      </c>
      <c r="W16" s="27">
        <v>100</v>
      </c>
    </row>
    <row r="17" spans="1:34" ht="13.5" x14ac:dyDescent="0.2">
      <c r="A17" s="25" t="s">
        <v>37</v>
      </c>
      <c r="B17" s="38" t="s">
        <v>5</v>
      </c>
      <c r="C17" s="42">
        <v>1</v>
      </c>
      <c r="D17" s="53">
        <v>6</v>
      </c>
      <c r="E17" s="53">
        <v>8</v>
      </c>
      <c r="F17" s="54">
        <v>4</v>
      </c>
      <c r="G17" s="42">
        <v>0</v>
      </c>
      <c r="H17" s="53">
        <v>0</v>
      </c>
      <c r="I17" s="53">
        <v>0</v>
      </c>
      <c r="J17" s="53">
        <v>0</v>
      </c>
      <c r="K17" s="54">
        <v>0</v>
      </c>
      <c r="L17" s="23">
        <f t="shared" si="3"/>
        <v>19</v>
      </c>
      <c r="M17" s="86">
        <f t="shared" si="1"/>
        <v>100</v>
      </c>
      <c r="N17" s="23">
        <v>20</v>
      </c>
      <c r="O17" s="86">
        <v>95</v>
      </c>
      <c r="P17" s="26">
        <v>21</v>
      </c>
      <c r="Q17" s="77">
        <v>95.238095238095227</v>
      </c>
      <c r="R17" s="27">
        <v>12</v>
      </c>
      <c r="S17" s="77">
        <v>100</v>
      </c>
      <c r="T17" s="26" t="s">
        <v>18</v>
      </c>
      <c r="U17" s="86" t="s">
        <v>18</v>
      </c>
      <c r="V17" s="26" t="s">
        <v>18</v>
      </c>
      <c r="W17" s="27" t="s">
        <v>18</v>
      </c>
    </row>
    <row r="18" spans="1:34" ht="13.5" x14ac:dyDescent="0.2">
      <c r="A18" s="25" t="s">
        <v>24</v>
      </c>
      <c r="B18" s="38" t="s">
        <v>4</v>
      </c>
      <c r="C18" s="42">
        <v>2</v>
      </c>
      <c r="D18" s="53">
        <v>1</v>
      </c>
      <c r="E18" s="53">
        <v>0</v>
      </c>
      <c r="F18" s="54">
        <v>3</v>
      </c>
      <c r="G18" s="42">
        <v>0</v>
      </c>
      <c r="H18" s="53">
        <v>0</v>
      </c>
      <c r="I18" s="53">
        <v>0</v>
      </c>
      <c r="J18" s="53">
        <v>0</v>
      </c>
      <c r="K18" s="54">
        <v>0</v>
      </c>
      <c r="L18" s="23">
        <f t="shared" si="3"/>
        <v>6</v>
      </c>
      <c r="M18" s="86">
        <f t="shared" si="1"/>
        <v>100</v>
      </c>
      <c r="N18" s="23">
        <v>11</v>
      </c>
      <c r="O18" s="86">
        <v>72.727272727272734</v>
      </c>
      <c r="P18" s="26">
        <v>8</v>
      </c>
      <c r="Q18" s="77">
        <v>87.5</v>
      </c>
      <c r="R18" s="27">
        <v>17</v>
      </c>
      <c r="S18" s="77">
        <v>100</v>
      </c>
      <c r="T18" s="26">
        <v>18</v>
      </c>
      <c r="U18" s="86">
        <v>94.444444444444443</v>
      </c>
      <c r="V18" s="26">
        <v>11</v>
      </c>
      <c r="W18" s="27">
        <v>100</v>
      </c>
    </row>
    <row r="19" spans="1:34" ht="13.5" x14ac:dyDescent="0.2">
      <c r="A19" s="25" t="s">
        <v>21</v>
      </c>
      <c r="B19" s="38" t="s">
        <v>5</v>
      </c>
      <c r="C19" s="42">
        <v>56</v>
      </c>
      <c r="D19" s="53">
        <v>24</v>
      </c>
      <c r="E19" s="53">
        <v>13</v>
      </c>
      <c r="F19" s="54">
        <v>5</v>
      </c>
      <c r="G19" s="42">
        <v>0</v>
      </c>
      <c r="H19" s="53">
        <v>0</v>
      </c>
      <c r="I19" s="53">
        <v>0</v>
      </c>
      <c r="J19" s="53">
        <v>0</v>
      </c>
      <c r="K19" s="54">
        <v>0</v>
      </c>
      <c r="L19" s="23">
        <f>SUM(C19:K19)</f>
        <v>98</v>
      </c>
      <c r="M19" s="86">
        <f t="shared" si="1"/>
        <v>100</v>
      </c>
      <c r="N19" s="23">
        <v>96</v>
      </c>
      <c r="O19" s="86">
        <v>98.958333333333343</v>
      </c>
      <c r="P19" s="26">
        <v>95</v>
      </c>
      <c r="Q19" s="77">
        <v>100</v>
      </c>
      <c r="R19" s="27">
        <v>98</v>
      </c>
      <c r="S19" s="77">
        <v>100</v>
      </c>
      <c r="T19" s="26">
        <v>99</v>
      </c>
      <c r="U19" s="86">
        <v>100</v>
      </c>
      <c r="V19" s="26">
        <v>93</v>
      </c>
      <c r="W19" s="27">
        <v>100</v>
      </c>
    </row>
    <row r="20" spans="1:34" ht="13.5" x14ac:dyDescent="0.2">
      <c r="A20" s="25" t="s">
        <v>2</v>
      </c>
      <c r="B20" s="38" t="s">
        <v>4</v>
      </c>
      <c r="C20" s="42">
        <v>5</v>
      </c>
      <c r="D20" s="53">
        <v>4</v>
      </c>
      <c r="E20" s="53">
        <v>5</v>
      </c>
      <c r="F20" s="54">
        <v>2</v>
      </c>
      <c r="G20" s="42">
        <v>0</v>
      </c>
      <c r="H20" s="53">
        <v>0</v>
      </c>
      <c r="I20" s="53">
        <v>0</v>
      </c>
      <c r="J20" s="53">
        <v>0</v>
      </c>
      <c r="K20" s="54">
        <v>0</v>
      </c>
      <c r="L20" s="23">
        <f t="shared" si="0"/>
        <v>16</v>
      </c>
      <c r="M20" s="86">
        <f t="shared" si="1"/>
        <v>100</v>
      </c>
      <c r="N20" s="23">
        <v>3</v>
      </c>
      <c r="O20" s="86">
        <v>100</v>
      </c>
      <c r="P20" s="26">
        <v>4</v>
      </c>
      <c r="Q20" s="77">
        <v>100</v>
      </c>
      <c r="R20" s="27">
        <v>5</v>
      </c>
      <c r="S20" s="77">
        <v>100</v>
      </c>
      <c r="T20" s="26">
        <v>16</v>
      </c>
      <c r="U20" s="86">
        <v>100</v>
      </c>
      <c r="V20" s="26">
        <v>12</v>
      </c>
      <c r="W20" s="27">
        <v>83.333333333333343</v>
      </c>
    </row>
    <row r="21" spans="1:34" ht="13.5" x14ac:dyDescent="0.2">
      <c r="A21" s="25" t="s">
        <v>17</v>
      </c>
      <c r="B21" s="38" t="s">
        <v>7</v>
      </c>
      <c r="C21" s="42">
        <v>20</v>
      </c>
      <c r="D21" s="53">
        <v>9</v>
      </c>
      <c r="E21" s="53">
        <v>6</v>
      </c>
      <c r="F21" s="54">
        <v>3</v>
      </c>
      <c r="G21" s="42">
        <v>0</v>
      </c>
      <c r="H21" s="53">
        <v>0</v>
      </c>
      <c r="I21" s="53">
        <v>0</v>
      </c>
      <c r="J21" s="53">
        <v>0</v>
      </c>
      <c r="K21" s="54">
        <v>0</v>
      </c>
      <c r="L21" s="23">
        <f>SUM(C21:K21)</f>
        <v>38</v>
      </c>
      <c r="M21" s="86">
        <f t="shared" si="1"/>
        <v>100</v>
      </c>
      <c r="N21" s="23">
        <v>20</v>
      </c>
      <c r="O21" s="86">
        <v>100</v>
      </c>
      <c r="P21" s="26">
        <v>32</v>
      </c>
      <c r="Q21" s="77">
        <v>93.75</v>
      </c>
      <c r="R21" s="27">
        <v>31</v>
      </c>
      <c r="S21" s="77">
        <v>96.774193548387103</v>
      </c>
      <c r="T21" s="28">
        <v>29</v>
      </c>
      <c r="U21" s="93">
        <v>100</v>
      </c>
      <c r="V21" s="28">
        <v>29</v>
      </c>
      <c r="W21" s="29">
        <v>100</v>
      </c>
    </row>
    <row r="22" spans="1:34" ht="13.5" x14ac:dyDescent="0.2">
      <c r="A22" s="25" t="s">
        <v>34</v>
      </c>
      <c r="B22" s="38" t="s">
        <v>5</v>
      </c>
      <c r="C22" s="42">
        <v>36</v>
      </c>
      <c r="D22" s="53">
        <v>5</v>
      </c>
      <c r="E22" s="53">
        <v>1</v>
      </c>
      <c r="F22" s="54">
        <v>0</v>
      </c>
      <c r="G22" s="42">
        <v>0</v>
      </c>
      <c r="H22" s="53">
        <v>0</v>
      </c>
      <c r="I22" s="53">
        <v>0</v>
      </c>
      <c r="J22" s="53">
        <v>0</v>
      </c>
      <c r="K22" s="54">
        <v>0</v>
      </c>
      <c r="L22" s="23">
        <f t="shared" si="0"/>
        <v>42</v>
      </c>
      <c r="M22" s="86">
        <f t="shared" si="1"/>
        <v>100</v>
      </c>
      <c r="N22" s="23">
        <v>47</v>
      </c>
      <c r="O22" s="86">
        <v>100</v>
      </c>
      <c r="P22" s="26">
        <v>47</v>
      </c>
      <c r="Q22" s="77">
        <v>100</v>
      </c>
      <c r="R22" s="27">
        <v>46</v>
      </c>
      <c r="S22" s="77">
        <v>100</v>
      </c>
      <c r="T22" s="26">
        <v>48</v>
      </c>
      <c r="U22" s="86">
        <v>100</v>
      </c>
      <c r="V22" s="26">
        <v>47</v>
      </c>
      <c r="W22" s="27">
        <v>100</v>
      </c>
    </row>
    <row r="23" spans="1:34" ht="13.5" x14ac:dyDescent="0.2">
      <c r="A23" s="25" t="s">
        <v>28</v>
      </c>
      <c r="B23" s="38" t="s">
        <v>7</v>
      </c>
      <c r="C23" s="42">
        <v>33</v>
      </c>
      <c r="D23" s="53">
        <v>29</v>
      </c>
      <c r="E23" s="53">
        <v>23</v>
      </c>
      <c r="F23" s="54">
        <v>11</v>
      </c>
      <c r="G23" s="42">
        <v>1</v>
      </c>
      <c r="H23" s="53">
        <v>0</v>
      </c>
      <c r="I23" s="53">
        <v>0</v>
      </c>
      <c r="J23" s="53">
        <v>0</v>
      </c>
      <c r="K23" s="54">
        <v>0</v>
      </c>
      <c r="L23" s="23">
        <f t="shared" ref="L23:L24" si="4">SUM(C23:K23)</f>
        <v>97</v>
      </c>
      <c r="M23" s="86">
        <f t="shared" si="1"/>
        <v>98.969072164948457</v>
      </c>
      <c r="N23" s="23">
        <v>96</v>
      </c>
      <c r="O23" s="86">
        <v>97.916666666666657</v>
      </c>
      <c r="P23" s="26">
        <v>95</v>
      </c>
      <c r="Q23" s="77">
        <v>97.894736842105274</v>
      </c>
      <c r="R23" s="27">
        <v>98</v>
      </c>
      <c r="S23" s="77">
        <v>100</v>
      </c>
      <c r="T23" s="26">
        <v>95</v>
      </c>
      <c r="U23" s="86">
        <v>100</v>
      </c>
      <c r="V23" s="26">
        <v>66</v>
      </c>
      <c r="W23" s="27">
        <v>100</v>
      </c>
    </row>
    <row r="24" spans="1:34" ht="13.5" x14ac:dyDescent="0.2">
      <c r="A24" s="25" t="s">
        <v>31</v>
      </c>
      <c r="B24" s="38" t="s">
        <v>5</v>
      </c>
      <c r="C24" s="42">
        <v>23</v>
      </c>
      <c r="D24" s="53">
        <v>13</v>
      </c>
      <c r="E24" s="53">
        <v>7</v>
      </c>
      <c r="F24" s="54">
        <v>11</v>
      </c>
      <c r="G24" s="42">
        <v>2</v>
      </c>
      <c r="H24" s="53">
        <v>0</v>
      </c>
      <c r="I24" s="53">
        <v>0</v>
      </c>
      <c r="J24" s="53">
        <v>0</v>
      </c>
      <c r="K24" s="54">
        <v>0</v>
      </c>
      <c r="L24" s="23">
        <f t="shared" si="4"/>
        <v>56</v>
      </c>
      <c r="M24" s="86">
        <f t="shared" si="1"/>
        <v>96.428571428571431</v>
      </c>
      <c r="N24" s="23">
        <v>49</v>
      </c>
      <c r="O24" s="86">
        <v>97.959183673469383</v>
      </c>
      <c r="P24" s="26">
        <v>48</v>
      </c>
      <c r="Q24" s="77">
        <v>93.75</v>
      </c>
      <c r="R24" s="27">
        <v>52</v>
      </c>
      <c r="S24" s="77">
        <v>98.076923076923066</v>
      </c>
      <c r="T24" s="26">
        <v>51</v>
      </c>
      <c r="U24" s="86">
        <v>96.078431372549019</v>
      </c>
      <c r="V24" s="26">
        <v>46</v>
      </c>
      <c r="W24" s="27">
        <v>97.826086956521735</v>
      </c>
    </row>
    <row r="25" spans="1:34" ht="13.5" x14ac:dyDescent="0.2">
      <c r="A25" s="25" t="s">
        <v>32</v>
      </c>
      <c r="B25" s="38" t="s">
        <v>5</v>
      </c>
      <c r="C25" s="42">
        <v>15</v>
      </c>
      <c r="D25" s="53">
        <v>11</v>
      </c>
      <c r="E25" s="53">
        <v>12</v>
      </c>
      <c r="F25" s="54">
        <v>14</v>
      </c>
      <c r="G25" s="42">
        <v>2</v>
      </c>
      <c r="H25" s="53">
        <v>2</v>
      </c>
      <c r="I25" s="53">
        <v>0</v>
      </c>
      <c r="J25" s="53">
        <v>0</v>
      </c>
      <c r="K25" s="54">
        <v>0</v>
      </c>
      <c r="L25" s="23">
        <f t="shared" si="0"/>
        <v>56</v>
      </c>
      <c r="M25" s="86">
        <f t="shared" si="1"/>
        <v>92.857142857142861</v>
      </c>
      <c r="N25" s="23">
        <v>49</v>
      </c>
      <c r="O25" s="86">
        <v>93.877551020408163</v>
      </c>
      <c r="P25" s="26">
        <v>48</v>
      </c>
      <c r="Q25" s="77">
        <v>91.666666666666657</v>
      </c>
      <c r="R25" s="27">
        <v>52</v>
      </c>
      <c r="S25" s="77">
        <v>98.076923076923066</v>
      </c>
      <c r="T25" s="26">
        <v>51</v>
      </c>
      <c r="U25" s="86">
        <v>94.117647058823522</v>
      </c>
      <c r="V25" s="26">
        <v>46</v>
      </c>
      <c r="W25" s="27">
        <v>95.652173913043484</v>
      </c>
    </row>
    <row r="26" spans="1:34" ht="14.25" thickBot="1" x14ac:dyDescent="0.25">
      <c r="A26" s="30" t="s">
        <v>60</v>
      </c>
      <c r="B26" s="38" t="s">
        <v>5</v>
      </c>
      <c r="C26" s="31">
        <v>3</v>
      </c>
      <c r="D26" s="50">
        <v>7</v>
      </c>
      <c r="E26" s="50">
        <v>4</v>
      </c>
      <c r="F26" s="51">
        <v>14</v>
      </c>
      <c r="G26" s="31">
        <v>2</v>
      </c>
      <c r="H26" s="50">
        <v>0</v>
      </c>
      <c r="I26" s="50">
        <v>0</v>
      </c>
      <c r="J26" s="53">
        <v>0</v>
      </c>
      <c r="K26" s="51">
        <v>0</v>
      </c>
      <c r="L26" s="31">
        <f t="shared" si="0"/>
        <v>30</v>
      </c>
      <c r="M26" s="87">
        <f t="shared" si="1"/>
        <v>93.333333333333329</v>
      </c>
      <c r="N26" s="31">
        <v>36</v>
      </c>
      <c r="O26" s="87">
        <v>100</v>
      </c>
      <c r="P26" s="90">
        <v>37</v>
      </c>
      <c r="Q26" s="78">
        <v>100</v>
      </c>
      <c r="R26" s="68">
        <v>33</v>
      </c>
      <c r="S26" s="78">
        <v>100</v>
      </c>
      <c r="T26" s="44">
        <v>33</v>
      </c>
      <c r="U26" s="87">
        <v>90.909090909090907</v>
      </c>
      <c r="V26" s="44">
        <v>25</v>
      </c>
      <c r="W26" s="43">
        <v>100</v>
      </c>
    </row>
    <row r="27" spans="1:34" s="2" customFormat="1" ht="24.75" customHeight="1" thickBot="1" x14ac:dyDescent="0.25">
      <c r="A27" s="101" t="s">
        <v>12</v>
      </c>
      <c r="B27" s="102"/>
      <c r="C27" s="9">
        <f t="shared" ref="C27:L27" si="5">SUM(C4:C26)</f>
        <v>420</v>
      </c>
      <c r="D27" s="40">
        <f t="shared" si="5"/>
        <v>257</v>
      </c>
      <c r="E27" s="40">
        <f t="shared" si="5"/>
        <v>195</v>
      </c>
      <c r="F27" s="41">
        <f t="shared" si="5"/>
        <v>126</v>
      </c>
      <c r="G27" s="9">
        <f t="shared" si="5"/>
        <v>16</v>
      </c>
      <c r="H27" s="40">
        <f t="shared" si="5"/>
        <v>2</v>
      </c>
      <c r="I27" s="40">
        <f t="shared" si="5"/>
        <v>1</v>
      </c>
      <c r="J27" s="40">
        <v>0</v>
      </c>
      <c r="K27" s="41">
        <f t="shared" si="5"/>
        <v>0</v>
      </c>
      <c r="L27" s="9">
        <f t="shared" si="5"/>
        <v>1017</v>
      </c>
      <c r="M27" s="41"/>
      <c r="N27" s="9">
        <v>1005</v>
      </c>
      <c r="O27" s="41"/>
      <c r="P27" s="91">
        <v>995</v>
      </c>
      <c r="Q27" s="79"/>
      <c r="R27" s="91">
        <v>1025</v>
      </c>
      <c r="S27" s="79"/>
      <c r="T27" s="34">
        <v>1035</v>
      </c>
      <c r="U27" s="41"/>
      <c r="V27" s="34">
        <v>949</v>
      </c>
      <c r="W27" s="40"/>
      <c r="Y27" s="1"/>
      <c r="Z27" s="1"/>
      <c r="AA27" s="1"/>
      <c r="AB27" s="1"/>
      <c r="AC27" s="1"/>
      <c r="AD27" s="1"/>
      <c r="AE27" s="1"/>
      <c r="AF27" s="1"/>
      <c r="AG27" s="1"/>
      <c r="AH27" s="1"/>
    </row>
    <row r="28" spans="1:34" s="2" customFormat="1" ht="14.25" customHeight="1" x14ac:dyDescent="0.2">
      <c r="A28" s="61" t="s">
        <v>38</v>
      </c>
      <c r="B28" s="62" t="s">
        <v>7</v>
      </c>
      <c r="C28" s="57">
        <v>9</v>
      </c>
      <c r="D28" s="60">
        <v>10</v>
      </c>
      <c r="E28" s="60">
        <v>11</v>
      </c>
      <c r="F28" s="49">
        <v>2</v>
      </c>
      <c r="G28" s="58">
        <v>0</v>
      </c>
      <c r="H28" s="60">
        <v>0</v>
      </c>
      <c r="I28" s="60">
        <v>0</v>
      </c>
      <c r="J28" s="60">
        <v>0</v>
      </c>
      <c r="K28" s="49">
        <v>0</v>
      </c>
      <c r="L28" s="57">
        <f t="shared" ref="L28" si="6">SUM(C28:K28)</f>
        <v>32</v>
      </c>
      <c r="M28" s="88">
        <f>SUM(C28:F28)/L28*100</f>
        <v>100</v>
      </c>
      <c r="N28" s="58">
        <v>20</v>
      </c>
      <c r="O28" s="88">
        <v>100</v>
      </c>
      <c r="P28" s="46">
        <v>13</v>
      </c>
      <c r="Q28" s="80">
        <v>100</v>
      </c>
      <c r="R28" s="45">
        <v>10</v>
      </c>
      <c r="S28" s="80">
        <v>100</v>
      </c>
      <c r="T28" s="26" t="s">
        <v>18</v>
      </c>
      <c r="U28" s="86" t="s">
        <v>18</v>
      </c>
      <c r="V28" s="26" t="s">
        <v>18</v>
      </c>
      <c r="W28" s="27" t="s">
        <v>18</v>
      </c>
      <c r="Y28" s="1"/>
      <c r="Z28" s="1"/>
      <c r="AA28" s="1"/>
      <c r="AB28" s="1"/>
      <c r="AC28" s="1"/>
      <c r="AD28" s="1"/>
      <c r="AE28" s="1"/>
      <c r="AF28" s="1"/>
      <c r="AG28" s="1"/>
      <c r="AH28" s="1"/>
    </row>
    <row r="29" spans="1:34" s="2" customFormat="1" ht="12.75" customHeight="1" x14ac:dyDescent="0.2">
      <c r="A29" s="22" t="s">
        <v>22</v>
      </c>
      <c r="B29" s="37" t="s">
        <v>4</v>
      </c>
      <c r="C29" s="59" t="s">
        <v>18</v>
      </c>
      <c r="D29" s="23" t="s">
        <v>18</v>
      </c>
      <c r="E29" s="23" t="s">
        <v>18</v>
      </c>
      <c r="F29" s="52" t="s">
        <v>18</v>
      </c>
      <c r="G29" s="23" t="s">
        <v>18</v>
      </c>
      <c r="H29" s="23" t="s">
        <v>18</v>
      </c>
      <c r="I29" s="23" t="s">
        <v>18</v>
      </c>
      <c r="J29" s="23" t="s">
        <v>18</v>
      </c>
      <c r="K29" s="52" t="s">
        <v>18</v>
      </c>
      <c r="L29" s="59" t="s">
        <v>18</v>
      </c>
      <c r="M29" s="85" t="s">
        <v>18</v>
      </c>
      <c r="N29" s="23" t="s">
        <v>18</v>
      </c>
      <c r="O29" s="85" t="s">
        <v>18</v>
      </c>
      <c r="P29" s="26" t="s">
        <v>18</v>
      </c>
      <c r="Q29" s="80" t="s">
        <v>18</v>
      </c>
      <c r="R29" s="27" t="s">
        <v>18</v>
      </c>
      <c r="S29" s="80" t="s">
        <v>18</v>
      </c>
      <c r="T29" s="46">
        <v>51</v>
      </c>
      <c r="U29" s="85">
        <v>100</v>
      </c>
      <c r="V29" s="46">
        <v>44</v>
      </c>
      <c r="W29" s="45">
        <v>97.727272727272734</v>
      </c>
      <c r="Y29" s="1"/>
      <c r="Z29" s="1"/>
      <c r="AA29" s="1"/>
      <c r="AB29" s="1"/>
      <c r="AC29" s="1"/>
      <c r="AD29" s="1"/>
      <c r="AE29" s="1"/>
      <c r="AF29" s="1"/>
      <c r="AG29" s="1"/>
      <c r="AH29" s="1"/>
    </row>
    <row r="30" spans="1:34" s="2" customFormat="1" ht="12.75" customHeight="1" thickBot="1" x14ac:dyDescent="0.25">
      <c r="A30" s="7" t="s">
        <v>33</v>
      </c>
      <c r="B30" s="39" t="s">
        <v>4</v>
      </c>
      <c r="C30" s="55" t="s">
        <v>18</v>
      </c>
      <c r="D30" s="8" t="s">
        <v>18</v>
      </c>
      <c r="E30" s="8" t="s">
        <v>18</v>
      </c>
      <c r="F30" s="56" t="s">
        <v>18</v>
      </c>
      <c r="G30" s="8" t="s">
        <v>18</v>
      </c>
      <c r="H30" s="8" t="s">
        <v>18</v>
      </c>
      <c r="I30" s="8" t="s">
        <v>18</v>
      </c>
      <c r="J30" s="8" t="s">
        <v>18</v>
      </c>
      <c r="K30" s="56" t="s">
        <v>18</v>
      </c>
      <c r="L30" s="8" t="s">
        <v>18</v>
      </c>
      <c r="M30" s="89" t="s">
        <v>18</v>
      </c>
      <c r="N30" s="8" t="s">
        <v>18</v>
      </c>
      <c r="O30" s="89" t="s">
        <v>18</v>
      </c>
      <c r="P30" s="44" t="s">
        <v>18</v>
      </c>
      <c r="Q30" s="81" t="s">
        <v>18</v>
      </c>
      <c r="R30" s="43" t="s">
        <v>18</v>
      </c>
      <c r="S30" s="81" t="s">
        <v>18</v>
      </c>
      <c r="T30" s="32">
        <v>4</v>
      </c>
      <c r="U30" s="89">
        <v>100</v>
      </c>
      <c r="V30" s="32">
        <v>27</v>
      </c>
      <c r="W30" s="84">
        <v>100</v>
      </c>
      <c r="Y30" s="1"/>
      <c r="Z30" s="1"/>
      <c r="AA30" s="1"/>
      <c r="AB30" s="1"/>
      <c r="AC30" s="1"/>
      <c r="AD30" s="1"/>
      <c r="AE30" s="1"/>
      <c r="AF30" s="1"/>
      <c r="AG30" s="1"/>
      <c r="AH30" s="1"/>
    </row>
    <row r="31" spans="1:34" s="2" customFormat="1" ht="18" customHeight="1" x14ac:dyDescent="0.25">
      <c r="A31" s="3"/>
      <c r="B31" s="3"/>
      <c r="C31" s="10"/>
      <c r="D31" s="10"/>
      <c r="E31" s="10"/>
      <c r="F31" s="10"/>
      <c r="G31" s="10"/>
      <c r="H31" s="10"/>
      <c r="I31" s="10"/>
      <c r="J31" s="10"/>
      <c r="K31" s="10"/>
      <c r="L31" s="10"/>
      <c r="M31" s="11"/>
      <c r="N31" s="11"/>
      <c r="O31" s="11"/>
      <c r="P31" s="11"/>
      <c r="Q31" s="11"/>
      <c r="R31" s="11"/>
      <c r="S31" s="11"/>
      <c r="T31" s="11"/>
      <c r="U31" s="11"/>
      <c r="V31" s="11"/>
      <c r="W31" s="11"/>
      <c r="Y31" s="1"/>
      <c r="Z31" s="82"/>
      <c r="AA31" s="1"/>
      <c r="AB31" s="1"/>
      <c r="AC31" s="1"/>
      <c r="AD31" s="1"/>
      <c r="AE31" s="1"/>
      <c r="AF31" s="1"/>
      <c r="AG31" s="1"/>
      <c r="AH31" s="1"/>
    </row>
    <row r="32" spans="1:34" ht="12.75" customHeight="1" x14ac:dyDescent="0.25">
      <c r="A32" s="12" t="s">
        <v>16</v>
      </c>
      <c r="B32" s="13"/>
      <c r="C32" s="13"/>
      <c r="D32" s="13"/>
      <c r="E32" s="13"/>
      <c r="F32" s="13"/>
      <c r="G32" s="13"/>
      <c r="H32" s="13"/>
      <c r="I32" s="13"/>
      <c r="J32" s="13"/>
      <c r="K32" s="13"/>
      <c r="L32" s="13"/>
      <c r="M32" s="13"/>
      <c r="N32" s="13"/>
      <c r="O32" s="13"/>
      <c r="P32" s="13"/>
      <c r="Q32" s="13"/>
      <c r="R32" s="13"/>
      <c r="S32" s="13"/>
      <c r="T32" s="13"/>
      <c r="U32" s="13"/>
      <c r="V32" s="13"/>
      <c r="W32" s="13"/>
    </row>
    <row r="33" spans="1:23" ht="12.75" customHeight="1" thickBot="1" x14ac:dyDescent="0.3">
      <c r="A33" s="12"/>
      <c r="B33" s="13"/>
      <c r="C33" s="13"/>
      <c r="D33" s="13"/>
      <c r="E33" s="13"/>
      <c r="F33" s="13"/>
      <c r="G33" s="13"/>
      <c r="H33" s="13"/>
      <c r="I33" s="13"/>
      <c r="J33" s="13"/>
      <c r="K33" s="13"/>
      <c r="L33" s="13"/>
      <c r="M33" s="13"/>
      <c r="N33" s="13"/>
      <c r="O33" s="13"/>
      <c r="P33" s="13"/>
      <c r="Q33" s="13"/>
      <c r="R33" s="13"/>
      <c r="S33" s="13"/>
      <c r="T33" s="13"/>
      <c r="U33" s="13"/>
      <c r="V33" s="13"/>
      <c r="W33" s="13"/>
    </row>
    <row r="34" spans="1:23" ht="14.25" thickBot="1" x14ac:dyDescent="0.3">
      <c r="A34" s="13"/>
      <c r="B34" s="13"/>
      <c r="C34" s="13"/>
      <c r="D34" s="13"/>
      <c r="E34" s="13"/>
      <c r="F34" s="13"/>
      <c r="G34" s="13"/>
      <c r="H34" s="13"/>
      <c r="I34" s="13"/>
      <c r="J34" s="13"/>
      <c r="K34" s="13"/>
      <c r="L34" s="72">
        <v>2019</v>
      </c>
      <c r="M34" s="16">
        <v>2018</v>
      </c>
      <c r="N34" s="63">
        <v>2017</v>
      </c>
      <c r="O34" s="16">
        <v>2016</v>
      </c>
      <c r="P34" s="16">
        <v>2015</v>
      </c>
      <c r="Q34" s="16">
        <v>2014</v>
      </c>
      <c r="R34" s="10"/>
      <c r="S34" s="13" t="s">
        <v>15</v>
      </c>
      <c r="T34" s="13"/>
      <c r="U34" s="13"/>
      <c r="V34" s="13"/>
    </row>
    <row r="35" spans="1:23" ht="13.5" customHeight="1" x14ac:dyDescent="0.25">
      <c r="A35" s="94" t="s">
        <v>14</v>
      </c>
      <c r="B35" s="94"/>
      <c r="C35" s="94"/>
      <c r="D35" s="94"/>
      <c r="E35" s="94"/>
      <c r="F35" s="94"/>
      <c r="G35" s="94"/>
      <c r="H35" s="94"/>
      <c r="I35" s="94"/>
      <c r="J35" s="103"/>
      <c r="K35" s="13"/>
      <c r="L35" s="74">
        <v>98</v>
      </c>
      <c r="M35" s="5">
        <v>96</v>
      </c>
      <c r="N35" s="69">
        <v>95</v>
      </c>
      <c r="O35" s="5">
        <v>98</v>
      </c>
      <c r="P35" s="5">
        <v>99</v>
      </c>
      <c r="Q35" s="5">
        <v>93</v>
      </c>
      <c r="R35" s="10"/>
      <c r="S35" s="13"/>
      <c r="T35" s="109" t="s">
        <v>19</v>
      </c>
      <c r="U35" s="109"/>
      <c r="V35" s="109"/>
      <c r="W35" s="109"/>
    </row>
    <row r="36" spans="1:23" ht="13.5" x14ac:dyDescent="0.25">
      <c r="A36" s="105" t="s">
        <v>49</v>
      </c>
      <c r="B36" s="105"/>
      <c r="C36" s="105"/>
      <c r="D36" s="105"/>
      <c r="E36" s="105"/>
      <c r="F36" s="105"/>
      <c r="G36" s="105"/>
      <c r="H36" s="105"/>
      <c r="I36" s="105"/>
      <c r="J36" s="106"/>
      <c r="K36" s="13"/>
      <c r="L36" s="14">
        <v>98</v>
      </c>
      <c r="M36" s="6">
        <v>96.9</v>
      </c>
      <c r="N36" s="70">
        <v>98.9</v>
      </c>
      <c r="O36" s="6">
        <v>96.9</v>
      </c>
      <c r="P36" s="6">
        <v>100</v>
      </c>
      <c r="Q36" s="6">
        <v>100</v>
      </c>
      <c r="R36" s="10"/>
      <c r="S36" s="13"/>
      <c r="T36" s="109"/>
      <c r="U36" s="109"/>
      <c r="V36" s="109"/>
      <c r="W36" s="109"/>
    </row>
    <row r="37" spans="1:23" ht="13.5" x14ac:dyDescent="0.25">
      <c r="A37" s="94" t="s">
        <v>13</v>
      </c>
      <c r="B37" s="94"/>
      <c r="C37" s="94"/>
      <c r="D37" s="94"/>
      <c r="E37" s="94"/>
      <c r="F37" s="94"/>
      <c r="G37" s="94"/>
      <c r="H37" s="94"/>
      <c r="I37" s="94"/>
      <c r="J37" s="13"/>
      <c r="K37" s="13"/>
      <c r="L37" s="14">
        <f>L27/L35</f>
        <v>10.377551020408163</v>
      </c>
      <c r="M37" s="14">
        <v>10.46875</v>
      </c>
      <c r="N37" s="71">
        <v>10.473684210526315</v>
      </c>
      <c r="O37" s="14">
        <v>10.459183673469388</v>
      </c>
      <c r="P37" s="14">
        <v>10.712121212121213</v>
      </c>
      <c r="Q37" s="14">
        <v>10.440860215053764</v>
      </c>
      <c r="R37" s="73"/>
      <c r="S37" s="13" t="s">
        <v>15</v>
      </c>
      <c r="T37" s="109"/>
      <c r="U37" s="109"/>
      <c r="V37" s="109"/>
      <c r="W37" s="109"/>
    </row>
    <row r="38" spans="1:23" ht="13.5" x14ac:dyDescent="0.25">
      <c r="A38" s="94" t="s">
        <v>50</v>
      </c>
      <c r="B38" s="94"/>
      <c r="C38" s="94"/>
      <c r="D38" s="94"/>
      <c r="E38" s="94"/>
      <c r="F38" s="94"/>
      <c r="G38" s="94"/>
      <c r="H38" s="94"/>
      <c r="I38" s="94"/>
      <c r="J38" s="103"/>
      <c r="K38" s="104"/>
      <c r="L38" s="14">
        <f>(SUM(C27:F27)/L35)</f>
        <v>10.183673469387756</v>
      </c>
      <c r="M38" s="14">
        <v>10.25</v>
      </c>
      <c r="N38" s="71">
        <v>10.199999999999999</v>
      </c>
      <c r="O38" s="14">
        <v>10.3</v>
      </c>
      <c r="P38" s="14">
        <v>9.6818181818181817</v>
      </c>
      <c r="Q38" s="14">
        <v>9.7258064516129039</v>
      </c>
      <c r="R38" s="73"/>
      <c r="S38" s="13"/>
      <c r="T38" s="109"/>
      <c r="U38" s="109"/>
      <c r="V38" s="109"/>
      <c r="W38" s="109"/>
    </row>
    <row r="39" spans="1:23" ht="13.5" x14ac:dyDescent="0.25">
      <c r="A39" s="94" t="s">
        <v>51</v>
      </c>
      <c r="B39" s="94"/>
      <c r="C39" s="94"/>
      <c r="D39" s="94"/>
      <c r="E39" s="94"/>
      <c r="F39" s="94"/>
      <c r="G39" s="94"/>
      <c r="H39" s="94"/>
      <c r="I39" s="94"/>
      <c r="J39" s="13"/>
      <c r="K39" s="13"/>
      <c r="L39" s="14">
        <f>C27/L27*100</f>
        <v>41.297935103244839</v>
      </c>
      <c r="M39" s="14">
        <v>36.318407960199004</v>
      </c>
      <c r="N39" s="71">
        <v>31.155778894472363</v>
      </c>
      <c r="O39" s="14">
        <v>33.951219512195124</v>
      </c>
      <c r="P39" s="14">
        <v>36.918063314711361</v>
      </c>
      <c r="Q39" s="14">
        <v>37.227018791264598</v>
      </c>
      <c r="R39" s="73"/>
      <c r="S39" s="13"/>
      <c r="T39" s="109"/>
      <c r="U39" s="109"/>
      <c r="V39" s="109"/>
      <c r="W39" s="109"/>
    </row>
    <row r="40" spans="1:23" ht="13.5" x14ac:dyDescent="0.25">
      <c r="A40" s="94" t="s">
        <v>52</v>
      </c>
      <c r="B40" s="94"/>
      <c r="C40" s="94"/>
      <c r="D40" s="94"/>
      <c r="E40" s="94"/>
      <c r="F40" s="94"/>
      <c r="G40" s="94"/>
      <c r="H40" s="94"/>
      <c r="I40" s="94"/>
      <c r="J40" s="13"/>
      <c r="K40" s="13"/>
      <c r="L40" s="14">
        <f>((C27+D27)/L27)*100</f>
        <v>66.568338249754177</v>
      </c>
      <c r="M40" s="14">
        <v>69.154228855721385</v>
      </c>
      <c r="N40" s="71">
        <v>64.924623115577887</v>
      </c>
      <c r="O40" s="14">
        <v>69.170731707317074</v>
      </c>
      <c r="P40" s="14">
        <v>69.45882352941176</v>
      </c>
      <c r="Q40" s="14">
        <v>74.098527171152867</v>
      </c>
      <c r="R40" s="73"/>
      <c r="S40" s="13"/>
      <c r="T40" s="109"/>
      <c r="U40" s="109"/>
      <c r="V40" s="109"/>
      <c r="W40" s="109"/>
    </row>
    <row r="41" spans="1:23" ht="13.5" x14ac:dyDescent="0.25">
      <c r="A41" s="94" t="s">
        <v>53</v>
      </c>
      <c r="B41" s="94"/>
      <c r="C41" s="94"/>
      <c r="D41" s="94"/>
      <c r="E41" s="94"/>
      <c r="F41" s="94"/>
      <c r="G41" s="94"/>
      <c r="H41" s="94"/>
      <c r="I41" s="94"/>
      <c r="J41" s="13"/>
      <c r="K41" s="13"/>
      <c r="L41" s="14">
        <f>((C27+D27+E27)/L27)*100</f>
        <v>85.742379547689282</v>
      </c>
      <c r="M41" s="14">
        <v>90.24875621890547</v>
      </c>
      <c r="N41" s="71">
        <v>89.447236180904525</v>
      </c>
      <c r="O41" s="14">
        <v>90.146341463414643</v>
      </c>
      <c r="P41" s="14">
        <v>90.4</v>
      </c>
      <c r="Q41" s="14">
        <v>93.24530218384966</v>
      </c>
      <c r="R41" s="73"/>
      <c r="S41" s="13"/>
      <c r="V41" s="13"/>
    </row>
    <row r="42" spans="1:23" ht="14.25" thickBot="1" x14ac:dyDescent="0.3">
      <c r="A42" s="94" t="s">
        <v>48</v>
      </c>
      <c r="B42" s="94"/>
      <c r="C42" s="94"/>
      <c r="D42" s="94"/>
      <c r="E42" s="94"/>
      <c r="F42" s="94"/>
      <c r="G42" s="94"/>
      <c r="H42" s="94"/>
      <c r="I42" s="94"/>
      <c r="J42" s="13"/>
      <c r="K42" s="13"/>
      <c r="L42" s="15">
        <f>((C27+D27+E27+F27)/L27)*100</f>
        <v>98.131760078662737</v>
      </c>
      <c r="M42" s="15">
        <v>97.910447761194035</v>
      </c>
      <c r="N42" s="15">
        <v>97.286432160804011</v>
      </c>
      <c r="O42" s="15">
        <v>98.439024390243901</v>
      </c>
      <c r="P42" s="15">
        <v>98.776470588235298</v>
      </c>
      <c r="Q42" s="15">
        <v>99.238191975622144</v>
      </c>
      <c r="R42" s="73"/>
      <c r="S42" s="13"/>
      <c r="T42" s="97" t="s">
        <v>46</v>
      </c>
      <c r="U42" s="97"/>
      <c r="V42" s="13"/>
    </row>
    <row r="43" spans="1:23" ht="14.25" thickBot="1" x14ac:dyDescent="0.3">
      <c r="A43" s="13"/>
      <c r="B43" s="13"/>
      <c r="C43" s="13"/>
      <c r="D43" s="13"/>
      <c r="E43" s="13"/>
      <c r="F43" s="13"/>
      <c r="G43" s="13"/>
      <c r="H43" s="13"/>
      <c r="I43" s="13"/>
      <c r="J43" s="13"/>
      <c r="K43" s="13"/>
      <c r="L43" s="13"/>
      <c r="M43" s="13"/>
      <c r="N43" s="13"/>
      <c r="O43" s="13"/>
      <c r="P43" s="13"/>
      <c r="Q43" s="13"/>
      <c r="R43" s="3"/>
      <c r="S43" s="13"/>
      <c r="T43" s="12" t="s">
        <v>47</v>
      </c>
      <c r="U43" s="12"/>
      <c r="V43" s="13"/>
    </row>
    <row r="44" spans="1:23" ht="14.25" thickBot="1" x14ac:dyDescent="0.3">
      <c r="A44" s="33" t="s">
        <v>35</v>
      </c>
      <c r="B44" s="19"/>
      <c r="C44" s="19"/>
      <c r="D44" s="19"/>
      <c r="E44" s="19"/>
      <c r="F44" s="19"/>
      <c r="G44" s="19"/>
      <c r="H44" s="19"/>
      <c r="I44" s="19"/>
      <c r="J44" s="20"/>
      <c r="K44" s="13"/>
      <c r="L44" s="21">
        <f>(C27*58+D27*52+E27*46+F27*40+G27*34+H27*28+I27*22)/L35</f>
        <v>534.24489795918362</v>
      </c>
      <c r="M44" s="21">
        <v>540.0625</v>
      </c>
      <c r="N44" s="21">
        <v>533.64210526315787</v>
      </c>
      <c r="O44" s="21">
        <v>538.61224489795916</v>
      </c>
      <c r="P44" s="21">
        <v>555.41414141414145</v>
      </c>
      <c r="Q44" s="21">
        <v>538.92857142857144</v>
      </c>
      <c r="R44" s="73"/>
      <c r="S44" s="13"/>
      <c r="T44" s="65" t="s">
        <v>57</v>
      </c>
      <c r="U44" s="13"/>
      <c r="V44" s="13"/>
    </row>
    <row r="45" spans="1:23" ht="13.5" x14ac:dyDescent="0.25">
      <c r="A45" s="13"/>
      <c r="B45" s="13"/>
      <c r="C45" s="13"/>
      <c r="D45" s="13"/>
      <c r="E45" s="13"/>
      <c r="F45" s="13"/>
      <c r="G45" s="13"/>
      <c r="H45" s="13"/>
      <c r="I45" s="13"/>
      <c r="J45" s="13"/>
      <c r="K45" s="13"/>
      <c r="L45" s="13"/>
      <c r="M45" s="13"/>
      <c r="N45" s="13"/>
      <c r="O45" s="13"/>
      <c r="P45" s="13"/>
      <c r="Q45" s="13"/>
      <c r="R45" s="13"/>
      <c r="S45" s="13"/>
      <c r="T45" s="13"/>
      <c r="U45" s="13"/>
      <c r="V45" s="13"/>
      <c r="W45" s="13"/>
    </row>
    <row r="46" spans="1:23" ht="13.5" x14ac:dyDescent="0.25">
      <c r="A46" s="13"/>
      <c r="B46" s="13"/>
      <c r="C46" s="13"/>
      <c r="D46" s="13"/>
      <c r="E46" s="13"/>
      <c r="F46" s="13"/>
      <c r="G46" s="13"/>
      <c r="H46" s="13"/>
      <c r="I46" s="13"/>
      <c r="J46" s="13"/>
      <c r="K46" s="13"/>
      <c r="L46" s="13"/>
      <c r="M46" s="13"/>
      <c r="N46" s="13"/>
      <c r="O46" s="13"/>
      <c r="P46" s="13"/>
      <c r="Q46" s="13"/>
      <c r="R46" s="13"/>
      <c r="S46" s="13"/>
      <c r="T46" s="13"/>
      <c r="U46" s="13"/>
      <c r="V46" s="13"/>
      <c r="W46" s="13"/>
    </row>
    <row r="47" spans="1:23" ht="13.5" x14ac:dyDescent="0.25">
      <c r="A47" s="13"/>
      <c r="B47" s="13"/>
      <c r="C47" s="13"/>
      <c r="D47" s="13"/>
      <c r="E47" s="13"/>
      <c r="F47" s="13"/>
      <c r="G47" s="13"/>
      <c r="H47" s="13"/>
      <c r="I47" s="13"/>
      <c r="J47" s="13"/>
      <c r="K47" s="13"/>
      <c r="L47" s="13"/>
      <c r="M47" s="13"/>
      <c r="N47" s="13"/>
      <c r="O47" s="13"/>
      <c r="P47" s="13"/>
      <c r="Q47" s="13"/>
      <c r="R47" s="13"/>
      <c r="S47" s="13"/>
      <c r="T47" s="13"/>
      <c r="U47" s="13"/>
      <c r="V47" s="13"/>
      <c r="W47" s="13"/>
    </row>
    <row r="48" spans="1:23" x14ac:dyDescent="0.2">
      <c r="M48" s="18"/>
      <c r="N48" s="18"/>
      <c r="O48" s="18"/>
    </row>
  </sheetData>
  <mergeCells count="18">
    <mergeCell ref="V2:W2"/>
    <mergeCell ref="A40:I40"/>
    <mergeCell ref="N2:O2"/>
    <mergeCell ref="T35:W40"/>
    <mergeCell ref="P2:Q2"/>
    <mergeCell ref="A41:I41"/>
    <mergeCell ref="A42:I42"/>
    <mergeCell ref="A1:U1"/>
    <mergeCell ref="T42:U42"/>
    <mergeCell ref="R2:S2"/>
    <mergeCell ref="A39:I39"/>
    <mergeCell ref="A2:M2"/>
    <mergeCell ref="A27:B27"/>
    <mergeCell ref="A35:J35"/>
    <mergeCell ref="A38:K38"/>
    <mergeCell ref="A37:I37"/>
    <mergeCell ref="A36:J36"/>
    <mergeCell ref="T2:U2"/>
  </mergeCells>
  <phoneticPr fontId="0" type="noConversion"/>
  <pageMargins left="0.75" right="0.75" top="0.67" bottom="0.74" header="0.5" footer="0.5"/>
  <pageSetup paperSize="9" scale="72" orientation="landscape" r:id="rId1"/>
  <headerFooter alignWithMargins="0">
    <oddFooter>&amp;R&amp;D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RBCS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Taylor</dc:creator>
  <cp:lastModifiedBy>Robert Tidbury</cp:lastModifiedBy>
  <cp:lastPrinted>2017-08-23T13:01:19Z</cp:lastPrinted>
  <dcterms:created xsi:type="dcterms:W3CDTF">2002-08-17T03:54:19Z</dcterms:created>
  <dcterms:modified xsi:type="dcterms:W3CDTF">2019-11-07T16:57:04Z</dcterms:modified>
</cp:coreProperties>
</file>